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Web" sheetId="1" state="visible" r:id="rId2"/>
  </sheets>
  <definedNames>
    <definedName name="_xlnm._FilterDatabase" localSheetId="0" hidden="1">Web!$A$1:$R$96</definedName>
    <definedName name="_xlnm._FilterDatabase" localSheetId="0" hidden="1">Web!$A$1:$R$96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tc={1296F103-CFCD-4904-A726-C62328C3A804}</author>
    <author>tc={57D03279-DAAB-4ACF-90F6-8F8F94719187}</author>
  </authors>
  <commentList>
    <comment ref="A80" authorId="0" xr:uid="{1296F103-CFCD-4904-A726-C62328C3A804}">
      <text>
        <r>
          <rPr>
            <b/>
            <sz val="9"/>
            <rFont val="Tahoma"/>
          </rPr>
          <t xml:space="preserve">Gottfried Zimmermann:</t>
        </r>
        <r>
          <rPr>
            <sz val="9"/>
            <rFont val="Tahoma"/>
          </rPr>
          <t xml:space="preserve">
Fehlt im BIK BITV-Test
</t>
        </r>
      </text>
    </comment>
    <comment ref="A81" authorId="1" xr:uid="{57D03279-DAAB-4ACF-90F6-8F8F94719187}">
      <text>
        <r>
          <rPr>
            <b/>
            <sz val="9"/>
            <rFont val="Tahoma"/>
          </rPr>
          <t xml:space="preserve">Gottfried Zimmermann:</t>
        </r>
        <r>
          <rPr>
            <sz val="9"/>
            <rFont val="Tahoma"/>
          </rPr>
          <t xml:space="preserve">
Fehlt in 301 549 v3.2.1 Tab. A.1
</t>
        </r>
      </text>
    </comment>
  </commentList>
</comments>
</file>

<file path=xl/sharedStrings.xml><?xml version="1.0" encoding="utf-8"?>
<sst xmlns="http://schemas.openxmlformats.org/spreadsheetml/2006/main" count="144" uniqueCount="144">
  <si>
    <t xml:space="preserve">Kriterien aus EN 301 549 v3.2.1 Tab. A.1</t>
  </si>
  <si>
    <t>Level</t>
  </si>
  <si>
    <t xml:space="preserve">(1) Struktur und Semantik klar vorgeben</t>
  </si>
  <si>
    <t xml:space="preserve">(2) Navigation und Orientierung erleichtern</t>
  </si>
  <si>
    <t xml:space="preserve">(3) Tastatur-Bedienung unterstützen</t>
  </si>
  <si>
    <t xml:space="preserve">(4) Textalternativen anbieten</t>
  </si>
  <si>
    <t xml:space="preserve">(5) Untertitel &amp; Audiodeskription für Videos anbieten</t>
  </si>
  <si>
    <t xml:space="preserve">(6) Farbeinsatz &amp; Testgestaltung  bedenken</t>
  </si>
  <si>
    <t xml:space="preserve">(7) Animationen, Ablenkungen, Flackern, Timeouts &amp; Unterbrechungen vermeiden</t>
  </si>
  <si>
    <t xml:space="preserve">(8) Formular-Eingaben erleichtern</t>
  </si>
  <si>
    <t xml:space="preserve">(9) Mobile Geräte und besondere Eingabemethoden bedenken</t>
  </si>
  <si>
    <t xml:space="preserve">(10) Kommunikation per Text, Audio &amp; Video unterstützen</t>
  </si>
  <si>
    <t xml:space="preserve">(11) Support, Dokumentationen &amp; generierte Inhalte bedenken</t>
  </si>
  <si>
    <t xml:space="preserve">(12) Barrierefreiheitsfunktionen der Plattform unterstützen</t>
  </si>
  <si>
    <t xml:space="preserve">(13) Zusatzforderungen der BITV &amp; zur Konformität beachten</t>
  </si>
  <si>
    <t>Zeilensumme</t>
  </si>
  <si>
    <t>Kategorie</t>
  </si>
  <si>
    <t xml:space="preserve">Easy Web Check</t>
  </si>
  <si>
    <t xml:space="preserve">5.2 (shall) Aktivierung von Barrierefreiheitsfunktionen</t>
  </si>
  <si>
    <t>shall</t>
  </si>
  <si>
    <t xml:space="preserve">nicht abgedeckt</t>
  </si>
  <si>
    <t xml:space="preserve">5.3 (shall) Biometrie</t>
  </si>
  <si>
    <t>manuell</t>
  </si>
  <si>
    <t xml:space="preserve">5.4 (shall) Erhaltung von Barrierefreiheitsinformationen bei Konvertierung</t>
  </si>
  <si>
    <t xml:space="preserve">6.1 (shall) Audiobandbreite für Sprache</t>
  </si>
  <si>
    <t xml:space="preserve">6.2.1.1 (shall) Textkommunikation in Echtzeit</t>
  </si>
  <si>
    <t xml:space="preserve">6.2.1.2 (shall) Gleichzeitige Sprache und Text</t>
  </si>
  <si>
    <t xml:space="preserve">6.2.2.1 (shall) Visuell unterscheidbare Anzeige von Textnachrichten</t>
  </si>
  <si>
    <t xml:space="preserve">6.2.2.2 (shall) Programmatisch unterscheidbare Anzeige von Textnachrichten</t>
  </si>
  <si>
    <t xml:space="preserve">6.2.2.3 (shall) Sprecheridentifizierung (für Texteingebende)</t>
  </si>
  <si>
    <t xml:space="preserve">6.2.2.4 (shall) Echtzeitanzeige von Sprech-Aktivität</t>
  </si>
  <si>
    <t xml:space="preserve">6.2.3 (shall) Interoperabilität von Echtzeit-Textkommunikation</t>
  </si>
  <si>
    <t xml:space="preserve">6.2.4 (shall) Reaktionsgeschwindigkeit der Echtzeit-Textkommunikation</t>
  </si>
  <si>
    <t xml:space="preserve">6.3 (shall) Anrufer-Identifizierung</t>
  </si>
  <si>
    <t xml:space="preserve">6.4 (shall) Alternativen zu sprachbasierten Diensten</t>
  </si>
  <si>
    <t xml:space="preserve">6.5.2 (shall) Auflösung bei Videotelefonie</t>
  </si>
  <si>
    <t xml:space="preserve">6.5.3 (shall) Bildwiederholfrequenz bei Videotelefonie</t>
  </si>
  <si>
    <t xml:space="preserve">6.5.4 (shall) Synchronisierung zwischen Audio und Video</t>
  </si>
  <si>
    <t xml:space="preserve">6.5.5 (shall) Visueller Indikator für Audio bei Video</t>
  </si>
  <si>
    <t xml:space="preserve">6.5.6 (shall) Sprecheridentifizierung mit Video (Gebärdensprache) Kommunikation</t>
  </si>
  <si>
    <t xml:space="preserve">7.1.1 (shall) Wiedergabe von Untertiteln</t>
  </si>
  <si>
    <t xml:space="preserve">7.1.2 (shall) Synchrone Untertitel</t>
  </si>
  <si>
    <t xml:space="preserve">7.1.3 (shall) Erhaltung von Untertiteln</t>
  </si>
  <si>
    <t xml:space="preserve">7.1.4 (shall) Eigenschaften von Untertiteln</t>
  </si>
  <si>
    <t xml:space="preserve">7.1.5 (shall) Gesprochene Untertitel</t>
  </si>
  <si>
    <t xml:space="preserve">7.2.1 (shall) Wiedergabe von Audiodeskription</t>
  </si>
  <si>
    <t xml:space="preserve">7.2.2 (shall) Synchrone Audiodeskription</t>
  </si>
  <si>
    <t xml:space="preserve">7.2.3 (shall) Erhaltung von Audiodeskription</t>
  </si>
  <si>
    <t xml:space="preserve">7.3 (shall) Bedienelemente für Untertitel und Audiodeskription</t>
  </si>
  <si>
    <t xml:space="preserve">9.1.1.1 (A) Nicht-Text-Inhalt (Bedienelemente, Grafiken &amp; Objekte, Layoutgrafiken, CAPTCHAs)</t>
  </si>
  <si>
    <t>A</t>
  </si>
  <si>
    <t xml:space="preserve">Images Bookmarklet, Siteimprove Accessibility Checker (teilweise geprüft)</t>
  </si>
  <si>
    <t xml:space="preserve">9.1.2.1 (A) Alternativen für Audiodateien und stumme Videos</t>
  </si>
  <si>
    <t xml:space="preserve">9.1.2.2 (A) Aufgezeichnete Videos mit Untertiteln</t>
  </si>
  <si>
    <t xml:space="preserve">9.1.2.3 (A) Audiodeskription oder Volltext-Alternative für Videos</t>
  </si>
  <si>
    <t xml:space="preserve">9.1.2.5 (AA) Audiodeskription (aufgezeichnet)</t>
  </si>
  <si>
    <t>AA</t>
  </si>
  <si>
    <t xml:space="preserve">9.1.3.1 (A) Info und Beziehungen (Überschriften, Listen, Inhalte, Zitate, Datentabellen, Zuordnung Tabellenzellen, Layouttabellen, Beschriftung Formularelemente)</t>
  </si>
  <si>
    <t xml:space="preserve">Bookmarklet "Inhalte gegliedert", Bookmarklet "Lists", Bookmarklet "Tables", Siteimprove Accessibility Checker, manuell für Formularfelder (teilweise geprüft) </t>
  </si>
  <si>
    <t xml:space="preserve">9.1.3.2 (A) Bedeutungsvolle Reihenfolge</t>
  </si>
  <si>
    <t xml:space="preserve">9.1.3.3 (A) Ohne Bezug auf sensorische Merkmale nutzbar</t>
  </si>
  <si>
    <t xml:space="preserve">9.1.3.4 (AA) Keine Beschränkung der Bildschirmausrichtung</t>
  </si>
  <si>
    <t xml:space="preserve">9.1.3.5 (AA) Eingabefelder zu Nutzerdaten vermitteln den Zweck</t>
  </si>
  <si>
    <t xml:space="preserve">Autocomplete Attribute Favlet</t>
  </si>
  <si>
    <t xml:space="preserve">9.1.4.1 (A) Ohne Farben nutzbar</t>
  </si>
  <si>
    <t xml:space="preserve">Siteimprove Accessibility Checker</t>
  </si>
  <si>
    <t xml:space="preserve">9.1.4.2 (A) Ton abschaltbar</t>
  </si>
  <si>
    <t xml:space="preserve">9.1.4.3 (AA) Kontraste von Texten ausreichend (minimal) </t>
  </si>
  <si>
    <t xml:space="preserve">WCAG Color Contrast Checker, Siteimprove Accessibility Checker</t>
  </si>
  <si>
    <t xml:space="preserve">9.1.4.4 (AA) Text auf 200 % vergrößerbar</t>
  </si>
  <si>
    <t xml:space="preserve">Siteimprove Accessibility Checker, Web Developer, manuell</t>
  </si>
  <si>
    <t xml:space="preserve">9.1.4.5 (AA) Verzicht auf Schriftgrafiken</t>
  </si>
  <si>
    <t xml:space="preserve">9.1.4.10 (AA) Inhalte brechen um </t>
  </si>
  <si>
    <t xml:space="preserve">Web Developer</t>
  </si>
  <si>
    <t xml:space="preserve">9.1.4.11 (AA) Kontraste von Grafiken und grafischen Bedienelementen ausreichend</t>
  </si>
  <si>
    <t xml:space="preserve">TPGi Color Contrast Analyser</t>
  </si>
  <si>
    <t xml:space="preserve">9.1.4.12 (AA) Textabstände anpassbar</t>
  </si>
  <si>
    <t xml:space="preserve">Bookmarklet Textabstände</t>
  </si>
  <si>
    <t xml:space="preserve">9.1.4.13 (AA) Eingeblendete Inhalte bedienbar</t>
  </si>
  <si>
    <t xml:space="preserve">9.2.1.1 (A) Ohne Maus nutzbar</t>
  </si>
  <si>
    <t xml:space="preserve">tab11y, manuell</t>
  </si>
  <si>
    <t xml:space="preserve">9.2.1.2 (A) Keine Tastaturfalle</t>
  </si>
  <si>
    <t xml:space="preserve">9.2.1.4 (A) Tastatur-Kurzbefehle abschaltbar oder anpassbar</t>
  </si>
  <si>
    <t xml:space="preserve">9.2.2.1 (A) Zeitbegrenzungen anpassbar</t>
  </si>
  <si>
    <t xml:space="preserve">9.2.2.2 (A) Bewegte Inhalte abschaltbar</t>
  </si>
  <si>
    <t xml:space="preserve">9.2.3.1 (A) Grenzwert von dreimaligem Blitzen oder weniger</t>
  </si>
  <si>
    <t xml:space="preserve">9.2.4.1 (A) Bereiche überspringbar</t>
  </si>
  <si>
    <t>Landmarks</t>
  </si>
  <si>
    <t xml:space="preserve">9.2.4.2 (A) Sinnvolle Dokumenttitel</t>
  </si>
  <si>
    <t xml:space="preserve">9.2.4.3 (A) Schlüssige Reihenfolge bei der Tastaturbedienung</t>
  </si>
  <si>
    <t>taba11y</t>
  </si>
  <si>
    <t xml:space="preserve">9.2.4.4 (A) Aussagekräftige Linktexte (im Kontext)</t>
  </si>
  <si>
    <t xml:space="preserve">9.2.4.5 (AA) Alternative Zugangswege</t>
  </si>
  <si>
    <t xml:space="preserve">9.2.4.6 (AA) Aussagekräftige Überschriften und Beschriftungen</t>
  </si>
  <si>
    <t xml:space="preserve">9.2.4.7 (AA) Aktuelle Position des Fokus deutlich</t>
  </si>
  <si>
    <t xml:space="preserve">9.2.5.1 (A) Alternativen für komplexe Zeiger-Gesten</t>
  </si>
  <si>
    <t xml:space="preserve">9.2.5.2 (A) Zeigergesten-Eingaben können abgebrochen oder widerrufen werden</t>
  </si>
  <si>
    <t xml:space="preserve">9.2.5.3 (A) Sichtbare Beschriftung Teil des zugänglichen Namens</t>
  </si>
  <si>
    <t xml:space="preserve">9.2.5.4 (A) Alternativen für Bewegungsaktivierung</t>
  </si>
  <si>
    <t xml:space="preserve">9.3.1.1 (A) Hauptsprache angegeben</t>
  </si>
  <si>
    <t xml:space="preserve">9.3.1.2 (AA) Anderssprachige Wörter und Abschnitte ausgezeichnet</t>
  </si>
  <si>
    <t xml:space="preserve">"Lang" Bookmarklet</t>
  </si>
  <si>
    <t xml:space="preserve">9.3.2.1 (A) Keine unerwartete Kontextänderung bei Fokus</t>
  </si>
  <si>
    <t xml:space="preserve">9.3.2.2 (A) Keine unerwartete Kontextänderung bei Eingabe</t>
  </si>
  <si>
    <t xml:space="preserve">9.3.2.3 (AA) Konsistente Navigation</t>
  </si>
  <si>
    <t xml:space="preserve">9.3.2.4 (AA) Konsistente Bezeichnung</t>
  </si>
  <si>
    <t xml:space="preserve">9.3.3.1 (A) Fehlererkennung</t>
  </si>
  <si>
    <t xml:space="preserve">9.3.3.2 (A) Beschriftungen von Formularelementen vorhanden</t>
  </si>
  <si>
    <t xml:space="preserve">9.3.3.3 (AA) Hilfe bei Fehlern</t>
  </si>
  <si>
    <t xml:space="preserve">9.3.3.4 (AA) Fehlervermeidung wird unterstützt (rechtlich, finanziell, Benutzerdaten)</t>
  </si>
  <si>
    <t xml:space="preserve">9.4.1.1 (A) Korrekte Syntax</t>
  </si>
  <si>
    <t xml:space="preserve">9.4.1.2 (A) Name, Rolle, Wert verfügbar</t>
  </si>
  <si>
    <t xml:space="preserve">9.4.1.3 (AA) Statusmeldungen programmatisch verfügbar</t>
  </si>
  <si>
    <t xml:space="preserve">9.6 (shall) WCAG Konformitätskriterien</t>
  </si>
  <si>
    <t xml:space="preserve">11.6.2 (shall) Keine Unterbrechung der Barrierefreiheitsfunktionen</t>
  </si>
  <si>
    <t xml:space="preserve">11.7 (shall) Benutzerdefinierte Einstellungen</t>
  </si>
  <si>
    <t xml:space="preserve">11.8.1 (shall) Inhaltstechnologie</t>
  </si>
  <si>
    <t xml:space="preserve">11.8.2 (shall) Barrierefreie Erstellung von Inhalten</t>
  </si>
  <si>
    <t xml:space="preserve">11.8.3 (shall) Erhaltung von Barrierefreiheitsinformationen bei Transformation</t>
  </si>
  <si>
    <t xml:space="preserve">11.8.4 (shall) Reparaturassistenz</t>
  </si>
  <si>
    <t xml:space="preserve">11.8.5 (shall) Vorlagen</t>
  </si>
  <si>
    <t xml:space="preserve">12.1.1 (shall) Dokumentation von Kompatibilität und Barrierefreiheit</t>
  </si>
  <si>
    <t xml:space="preserve">12.1.2 (shall) Barrierefreie Dokumentation</t>
  </si>
  <si>
    <t xml:space="preserve">12.2.2 (shall) Technischer Support</t>
  </si>
  <si>
    <t xml:space="preserve">12.2.3 (shall) Effektive Kommunikation</t>
  </si>
  <si>
    <t xml:space="preserve">12.2.4 (shall) Vom Support bereitgestellte Dokumentation</t>
  </si>
  <si>
    <t xml:space="preserve">manuell (teilweise geprüft)</t>
  </si>
  <si>
    <t xml:space="preserve">BITV§4a Gebärdensprache </t>
  </si>
  <si>
    <t xml:space="preserve">manuell (nur Vorhandensein)</t>
  </si>
  <si>
    <t xml:space="preserve">BITV§4b Leichte Sprache </t>
  </si>
  <si>
    <t xml:space="preserve">BITV§7 Erklärung zur Barrierefreiheit</t>
  </si>
  <si>
    <t xml:space="preserve">PDF U/A</t>
  </si>
  <si>
    <t xml:space="preserve">Summe (A)</t>
  </si>
  <si>
    <t xml:space="preserve">Summe (AA)</t>
  </si>
  <si>
    <t xml:space="preserve">Summe (AAA)</t>
  </si>
  <si>
    <t xml:space="preserve">Summe (shall)</t>
  </si>
  <si>
    <t xml:space="preserve">Summe (should)</t>
  </si>
  <si>
    <t>Gesamt</t>
  </si>
  <si>
    <t xml:space="preserve">Summe Pflicht (ohne AAA / should)</t>
  </si>
  <si>
    <t xml:space="preserve">Kriterien insgesamt:</t>
  </si>
  <si>
    <t xml:space="preserve">Kriterien nicht abgedeckt:</t>
  </si>
  <si>
    <t xml:space="preserve">Kriterien erfordern (zusätzlich) manuelle Überprüfung:</t>
  </si>
  <si>
    <t xml:space="preserve">Kriterien können (fast) komplett mit einem Tool überprüft werden:</t>
  </si>
  <si>
    <t xml:space="preserve">Kriterien werden nur teilweise geprüft: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</si>
</sst>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0">
    <font>
      <sz val="11.000000"/>
      <color theme="1"/>
      <name val="Calibri"/>
      <scheme val="minor"/>
    </font>
    <font>
      <sz val="11.000000"/>
      <color rgb="FF9C0006"/>
      <name val="Calibri"/>
      <scheme val="minor"/>
    </font>
    <font>
      <sz val="11.000000"/>
      <color indexed="2"/>
      <name val="Calibri"/>
      <scheme val="minor"/>
    </font>
    <font>
      <sz val="11.000000"/>
      <name val="Calibri"/>
      <scheme val="minor"/>
    </font>
    <font>
      <b/>
      <sz val="11.000000"/>
      <color theme="1"/>
      <name val="Calibri"/>
      <scheme val="minor"/>
    </font>
    <font>
      <i/>
      <sz val="11.000000"/>
      <name val="Calibri"/>
      <scheme val="minor"/>
    </font>
    <font>
      <sz val="11.000000"/>
      <name val="Calibri"/>
    </font>
    <font>
      <sz val="11.000000"/>
      <color theme="7" tint="-0.499984740745262"/>
      <name val="Calibri"/>
      <scheme val="minor"/>
    </font>
    <font>
      <sz val="11.000000"/>
      <color rgb="FF806000"/>
      <name val="Calibri"/>
    </font>
    <font>
      <sz val="11.000000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rgb="FFC00000"/>
        <bgColor rgb="FFC00000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fontId="0" fillId="0" borderId="0" numFmtId="0" applyNumberFormat="1" applyFont="1" applyFill="1" applyBorder="1"/>
    <xf fontId="0" fillId="0" borderId="0" numFmtId="9" applyNumberFormat="1" applyFont="0" applyFill="0" applyBorder="0"/>
    <xf fontId="1" fillId="2" borderId="0" numFmtId="0" applyNumberFormat="0" applyFont="1" applyFill="1" applyBorder="0"/>
  </cellStyleXfs>
  <cellXfs count="43">
    <xf fontId="0" fillId="0" borderId="0" numFmtId="0" xfId="0"/>
    <xf fontId="0" fillId="0" borderId="0" numFmtId="0" xfId="0" applyAlignment="1">
      <alignment horizontal="center"/>
    </xf>
    <xf fontId="2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3" fillId="0" borderId="1" numFmtId="0" xfId="0" applyFont="1" applyBorder="1"/>
    <xf fontId="4" fillId="0" borderId="2" numFmtId="0" xfId="0" applyFont="1" applyBorder="1"/>
    <xf fontId="0" fillId="0" borderId="3" numFmtId="0" xfId="0" applyBorder="1" applyAlignment="1">
      <alignment horizontal="center" textRotation="90" wrapText="1"/>
    </xf>
    <xf fontId="0" fillId="0" borderId="2" numFmtId="0" xfId="0" applyBorder="1" applyAlignment="1">
      <alignment horizontal="center" textRotation="90" wrapText="1"/>
    </xf>
    <xf fontId="2" fillId="0" borderId="3" numFmtId="0" xfId="0" applyFont="1" applyBorder="1" applyAlignment="1">
      <alignment horizontal="center" textRotation="90" wrapText="1"/>
    </xf>
    <xf fontId="5" fillId="0" borderId="0" numFmtId="0" xfId="0" applyFont="1" applyAlignment="1">
      <alignment horizontal="center" textRotation="90" wrapText="1"/>
    </xf>
    <xf fontId="3" fillId="0" borderId="1" numFmtId="0" xfId="0" applyFont="1" applyBorder="1" applyAlignment="1">
      <alignment horizontal="center" textRotation="90" wrapText="1"/>
    </xf>
    <xf fontId="6" fillId="0" borderId="0" numFmtId="1" xfId="1" applyNumberFormat="1" applyFont="1" applyAlignment="1">
      <alignment horizontal="center" wrapText="1"/>
    </xf>
    <xf fontId="0" fillId="0" borderId="1" numFmtId="0" xfId="0" applyBorder="1"/>
    <xf fontId="2" fillId="0" borderId="1" numFmtId="0" xfId="0" applyFont="1" applyBorder="1" applyAlignment="1">
      <alignment horizontal="center"/>
    </xf>
    <xf fontId="0" fillId="0" borderId="0" numFmtId="0" xfId="0" applyAlignment="1">
      <alignment horizontal="left"/>
    </xf>
    <xf fontId="0" fillId="3" borderId="0" numFmtId="0" xfId="0" applyFill="1" applyAlignment="1">
      <alignment horizontal="center"/>
    </xf>
    <xf fontId="6" fillId="0" borderId="0" numFmtId="0" xfId="0" applyFont="1" applyAlignment="1">
      <alignment horizontal="left"/>
    </xf>
    <xf fontId="6" fillId="4" borderId="0" numFmtId="0" xfId="0" applyFont="1" applyFill="1" applyAlignment="1">
      <alignment horizontal="left"/>
    </xf>
    <xf fontId="3" fillId="0" borderId="0" numFmtId="0" xfId="0" applyFont="1"/>
    <xf fontId="6" fillId="5" borderId="0" numFmtId="0" xfId="0" applyFont="1" applyFill="1" applyAlignment="1">
      <alignment horizontal="left"/>
    </xf>
    <xf fontId="3" fillId="0" borderId="4" numFmtId="0" xfId="0" applyFont="1" applyBorder="1" applyAlignment="1">
      <alignment horizontal="center"/>
    </xf>
    <xf fontId="0" fillId="0" borderId="1" numFmtId="0" xfId="0" applyBorder="1" applyAlignment="1">
      <alignment horizontal="center"/>
    </xf>
    <xf fontId="7" fillId="0" borderId="0" numFmtId="0" xfId="0" applyFont="1" applyAlignment="1">
      <alignment horizontal="center"/>
    </xf>
    <xf fontId="1" fillId="2" borderId="1" numFmtId="0" xfId="2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3" numFmtId="0" xfId="0" applyBorder="1"/>
    <xf fontId="0" fillId="0" borderId="2" numFmtId="0" xfId="0" applyBorder="1" applyAlignment="1">
      <alignment horizontal="center"/>
    </xf>
    <xf fontId="2" fillId="0" borderId="3" numFmtId="0" xfId="0" applyFont="1" applyBorder="1" applyAlignment="1">
      <alignment horizontal="center"/>
    </xf>
    <xf fontId="3" fillId="0" borderId="2" numFmtId="0" xfId="0" applyFont="1" applyBorder="1" applyAlignment="1">
      <alignment horizontal="center"/>
    </xf>
    <xf fontId="3" fillId="0" borderId="3" numFmtId="0" xfId="0" applyFont="1" applyBorder="1"/>
    <xf fontId="0" fillId="0" borderId="5" numFmtId="0" xfId="0" applyBorder="1" applyAlignment="1">
      <alignment horizontal="center"/>
    </xf>
    <xf fontId="2" fillId="0" borderId="6" numFmtId="0" xfId="0" applyFont="1" applyBorder="1" applyAlignment="1">
      <alignment horizontal="center"/>
    </xf>
    <xf fontId="6" fillId="0" borderId="5" numFmtId="0" xfId="0" applyFont="1" applyBorder="1" applyAlignment="1">
      <alignment horizontal="center"/>
    </xf>
    <xf fontId="6" fillId="0" borderId="0" numFmtId="0" xfId="0" applyFont="1" applyAlignment="1">
      <alignment horizontal="center"/>
    </xf>
    <xf fontId="7" fillId="0" borderId="0" numFmtId="0" xfId="0" applyFont="1"/>
    <xf fontId="7" fillId="0" borderId="1" numFmtId="0" xfId="0" applyFont="1" applyBorder="1"/>
    <xf fontId="8" fillId="0" borderId="0" numFmtId="0" xfId="0" applyFont="1" applyAlignment="1">
      <alignment horizontal="center"/>
    </xf>
    <xf fontId="7" fillId="0" borderId="3" numFmtId="0" xfId="0" applyFont="1" applyBorder="1"/>
    <xf fontId="7" fillId="0" borderId="2" numFmtId="0" xfId="0" applyFont="1" applyBorder="1" applyAlignment="1">
      <alignment horizontal="center"/>
    </xf>
    <xf fontId="8" fillId="0" borderId="2" numFmtId="0" xfId="0" applyFont="1" applyBorder="1" applyAlignment="1">
      <alignment horizontal="center"/>
    </xf>
    <xf fontId="9" fillId="6" borderId="0" numFmtId="0" xfId="0" applyFont="1" applyFill="1" applyAlignment="1">
      <alignment horizontal="left"/>
    </xf>
    <xf fontId="0" fillId="5" borderId="0" numFmtId="0" xfId="0" applyFill="1" applyAlignment="1">
      <alignment horizontal="left"/>
    </xf>
    <xf fontId="0" fillId="4" borderId="0" numFmtId="0" xfId="0" applyFill="1" applyAlignment="1">
      <alignment horizontal="left"/>
    </xf>
  </cellXfs>
  <cellStyles count="3">
    <cellStyle name="Prozent 2" xfId="1"/>
    <cellStyle name="Schlecht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ottfried Zimmermann" id="{11C135E1-B198-13DF-AD7F-4A090F6515AC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0" personId="{11C135E1-B198-13DF-AD7F-4A090F6515AC}" id="{1296F103-CFCD-4904-A726-C62328C3A804}" done="0">
    <text xml:space="preserve">Fehlt im BIK BITV-Test
</text>
  </threadedComment>
  <threadedComment ref="A81" personId="{11C135E1-B198-13DF-AD7F-4A090F6515AC}" id="{57D03279-DAAB-4ACF-90F6-8F8F94719187}" done="0">
    <text xml:space="preserve">Fehlt in 301 549 v3.2.1 Tab. A.1
</text>
  </threadedComment>
</ThreadedComments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1.v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1" ySplit="1" topLeftCell="B2" activePane="bottomRight" state="frozen"/>
      <selection activeCell="R8" activeCellId="0" sqref="R8"/>
    </sheetView>
  </sheetViews>
  <sheetFormatPr baseColWidth="10" defaultColWidth="11.44140625" defaultRowHeight="14.25"/>
  <cols>
    <col customWidth="1" min="1" max="1" width="59.7109375"/>
    <col customWidth="1" min="2" max="2" width="6"/>
    <col customWidth="1" hidden="1" min="3" max="14" style="1" width="5.88671875"/>
    <col customWidth="1" hidden="1" min="15" max="15" style="2" width="5.88671875"/>
    <col customWidth="1" hidden="1" min="16" max="16" style="3" width="6.77734375"/>
    <col customWidth="1" hidden="1" min="17" max="17" style="4" width="0"/>
    <col customWidth="1" min="18" max="18" width="128.5546875"/>
    <col customWidth="1" min="19" max="29" width="6.88671875"/>
  </cols>
  <sheetData>
    <row r="1" ht="33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14</v>
      </c>
      <c r="P1" s="9" t="s">
        <v>15</v>
      </c>
      <c r="Q1" s="10" t="s">
        <v>16</v>
      </c>
      <c r="R1" s="11" t="s">
        <v>17</v>
      </c>
    </row>
    <row r="2">
      <c r="B2" s="12"/>
      <c r="O2" s="13"/>
      <c r="R2" s="14"/>
    </row>
    <row r="3">
      <c r="A3" t="s">
        <v>18</v>
      </c>
      <c r="B3" s="12" t="s">
        <v>19</v>
      </c>
      <c r="D3" s="15">
        <v>1</v>
      </c>
      <c r="O3" s="13"/>
      <c r="P3" s="3">
        <f t="shared" ref="P3:P33" si="0">SUM(C3:O3)</f>
        <v>1</v>
      </c>
      <c r="Q3" s="4">
        <v>2</v>
      </c>
      <c r="R3" s="16" t="s">
        <v>20</v>
      </c>
    </row>
    <row r="4">
      <c r="A4" t="s">
        <v>21</v>
      </c>
      <c r="B4" s="12" t="s">
        <v>19</v>
      </c>
      <c r="K4" s="15">
        <v>1</v>
      </c>
      <c r="O4" s="13"/>
      <c r="P4" s="3">
        <f t="shared" si="0"/>
        <v>1</v>
      </c>
      <c r="Q4" s="4">
        <v>9</v>
      </c>
      <c r="R4" s="16" t="s">
        <v>22</v>
      </c>
    </row>
    <row r="5">
      <c r="A5" t="s">
        <v>23</v>
      </c>
      <c r="B5" s="12" t="s">
        <v>19</v>
      </c>
      <c r="M5" s="15">
        <v>1</v>
      </c>
      <c r="O5" s="13"/>
      <c r="P5" s="3">
        <f t="shared" si="0"/>
        <v>1</v>
      </c>
      <c r="Q5" s="4">
        <v>11</v>
      </c>
      <c r="R5" s="16" t="s">
        <v>20</v>
      </c>
    </row>
    <row r="6">
      <c r="A6" t="s">
        <v>24</v>
      </c>
      <c r="B6" s="12" t="s">
        <v>19</v>
      </c>
      <c r="L6" s="15">
        <v>1</v>
      </c>
      <c r="O6" s="13"/>
      <c r="P6" s="3">
        <f t="shared" si="0"/>
        <v>1</v>
      </c>
      <c r="Q6" s="4">
        <v>10</v>
      </c>
      <c r="R6" s="16" t="s">
        <v>20</v>
      </c>
    </row>
    <row r="7">
      <c r="A7" t="s">
        <v>25</v>
      </c>
      <c r="B7" s="12" t="s">
        <v>19</v>
      </c>
      <c r="L7" s="15">
        <v>1</v>
      </c>
      <c r="O7" s="13"/>
      <c r="P7" s="3">
        <f t="shared" si="0"/>
        <v>1</v>
      </c>
      <c r="Q7" s="4">
        <v>10</v>
      </c>
      <c r="R7" s="16" t="s">
        <v>20</v>
      </c>
    </row>
    <row r="8">
      <c r="A8" t="s">
        <v>26</v>
      </c>
      <c r="B8" s="12" t="s">
        <v>19</v>
      </c>
      <c r="L8" s="15">
        <v>1</v>
      </c>
      <c r="O8" s="13"/>
      <c r="P8" s="3">
        <f t="shared" si="0"/>
        <v>1</v>
      </c>
      <c r="Q8" s="4">
        <v>10</v>
      </c>
      <c r="R8" s="16" t="s">
        <v>20</v>
      </c>
    </row>
    <row r="9">
      <c r="A9" t="s">
        <v>27</v>
      </c>
      <c r="B9" s="12" t="s">
        <v>19</v>
      </c>
      <c r="L9" s="15">
        <v>1</v>
      </c>
      <c r="O9" s="13"/>
      <c r="P9" s="3">
        <f t="shared" si="0"/>
        <v>1</v>
      </c>
      <c r="Q9" s="4">
        <v>10</v>
      </c>
      <c r="R9" s="16" t="s">
        <v>20</v>
      </c>
    </row>
    <row r="10">
      <c r="A10" t="s">
        <v>28</v>
      </c>
      <c r="B10" s="12" t="s">
        <v>19</v>
      </c>
      <c r="L10" s="15">
        <v>1</v>
      </c>
      <c r="O10" s="13"/>
      <c r="P10" s="3">
        <f t="shared" si="0"/>
        <v>1</v>
      </c>
      <c r="Q10" s="4">
        <v>10</v>
      </c>
      <c r="R10" s="16" t="s">
        <v>20</v>
      </c>
    </row>
    <row r="11">
      <c r="A11" t="s">
        <v>29</v>
      </c>
      <c r="B11" s="12" t="s">
        <v>19</v>
      </c>
      <c r="L11" s="15">
        <v>1</v>
      </c>
      <c r="O11" s="13"/>
      <c r="P11" s="3">
        <f t="shared" si="0"/>
        <v>1</v>
      </c>
      <c r="Q11" s="4">
        <v>10</v>
      </c>
      <c r="R11" s="16" t="s">
        <v>20</v>
      </c>
    </row>
    <row r="12">
      <c r="A12" t="s">
        <v>30</v>
      </c>
      <c r="B12" s="12" t="s">
        <v>19</v>
      </c>
      <c r="L12" s="15">
        <v>1</v>
      </c>
      <c r="O12" s="13"/>
      <c r="P12" s="3">
        <f t="shared" si="0"/>
        <v>1</v>
      </c>
      <c r="Q12" s="4">
        <v>10</v>
      </c>
      <c r="R12" s="16" t="s">
        <v>20</v>
      </c>
    </row>
    <row r="13">
      <c r="A13" t="s">
        <v>31</v>
      </c>
      <c r="B13" s="12" t="s">
        <v>19</v>
      </c>
      <c r="L13" s="15">
        <v>1</v>
      </c>
      <c r="O13" s="13"/>
      <c r="P13" s="3">
        <f t="shared" si="0"/>
        <v>1</v>
      </c>
      <c r="Q13" s="4">
        <v>10</v>
      </c>
      <c r="R13" s="16" t="s">
        <v>20</v>
      </c>
    </row>
    <row r="14">
      <c r="A14" t="s">
        <v>32</v>
      </c>
      <c r="B14" s="12" t="s">
        <v>19</v>
      </c>
      <c r="L14" s="15">
        <v>1</v>
      </c>
      <c r="O14" s="13"/>
      <c r="P14" s="3">
        <f t="shared" si="0"/>
        <v>1</v>
      </c>
      <c r="Q14" s="4">
        <v>10</v>
      </c>
      <c r="R14" s="16" t="s">
        <v>20</v>
      </c>
    </row>
    <row r="15">
      <c r="A15" t="s">
        <v>33</v>
      </c>
      <c r="B15" s="12" t="s">
        <v>19</v>
      </c>
      <c r="L15" s="15">
        <v>1</v>
      </c>
      <c r="O15" s="13"/>
      <c r="P15" s="3">
        <f t="shared" si="0"/>
        <v>1</v>
      </c>
      <c r="Q15" s="4">
        <v>10</v>
      </c>
      <c r="R15" s="16" t="s">
        <v>20</v>
      </c>
    </row>
    <row r="16">
      <c r="A16" t="s">
        <v>34</v>
      </c>
      <c r="B16" s="12" t="s">
        <v>19</v>
      </c>
      <c r="L16" s="15">
        <v>1</v>
      </c>
      <c r="O16" s="13"/>
      <c r="P16" s="3">
        <f t="shared" si="0"/>
        <v>1</v>
      </c>
      <c r="Q16" s="4">
        <v>10</v>
      </c>
      <c r="R16" s="16" t="s">
        <v>20</v>
      </c>
    </row>
    <row r="17">
      <c r="A17" t="s">
        <v>35</v>
      </c>
      <c r="B17" s="12" t="s">
        <v>19</v>
      </c>
      <c r="L17" s="15">
        <v>1</v>
      </c>
      <c r="O17" s="13"/>
      <c r="P17" s="3">
        <f t="shared" si="0"/>
        <v>1</v>
      </c>
      <c r="Q17" s="4">
        <v>10</v>
      </c>
      <c r="R17" s="16" t="s">
        <v>20</v>
      </c>
    </row>
    <row r="18">
      <c r="A18" t="s">
        <v>36</v>
      </c>
      <c r="B18" s="12" t="s">
        <v>19</v>
      </c>
      <c r="L18" s="15">
        <v>1</v>
      </c>
      <c r="O18" s="13"/>
      <c r="P18" s="3">
        <f t="shared" si="0"/>
        <v>1</v>
      </c>
      <c r="Q18" s="4">
        <v>10</v>
      </c>
      <c r="R18" s="16" t="s">
        <v>20</v>
      </c>
    </row>
    <row r="19">
      <c r="A19" t="s">
        <v>37</v>
      </c>
      <c r="B19" s="12" t="s">
        <v>19</v>
      </c>
      <c r="L19" s="15">
        <v>1</v>
      </c>
      <c r="O19" s="13"/>
      <c r="P19" s="3">
        <f t="shared" si="0"/>
        <v>1</v>
      </c>
      <c r="Q19" s="4">
        <v>10</v>
      </c>
      <c r="R19" s="16" t="s">
        <v>20</v>
      </c>
    </row>
    <row r="20">
      <c r="A20" t="s">
        <v>38</v>
      </c>
      <c r="B20" s="12" t="s">
        <v>19</v>
      </c>
      <c r="L20" s="15">
        <v>1</v>
      </c>
      <c r="O20" s="13"/>
      <c r="P20" s="3">
        <f t="shared" si="0"/>
        <v>1</v>
      </c>
      <c r="Q20" s="4">
        <v>10</v>
      </c>
      <c r="R20" s="16" t="s">
        <v>20</v>
      </c>
    </row>
    <row r="21">
      <c r="A21" t="s">
        <v>39</v>
      </c>
      <c r="B21" s="12" t="s">
        <v>19</v>
      </c>
      <c r="L21" s="15">
        <v>1</v>
      </c>
      <c r="O21" s="13"/>
      <c r="P21" s="3">
        <f t="shared" si="0"/>
        <v>1</v>
      </c>
      <c r="Q21" s="4">
        <v>10</v>
      </c>
      <c r="R21" s="16" t="s">
        <v>20</v>
      </c>
    </row>
    <row r="22">
      <c r="A22" t="s">
        <v>40</v>
      </c>
      <c r="B22" s="12" t="s">
        <v>19</v>
      </c>
      <c r="G22" s="15">
        <v>1</v>
      </c>
      <c r="O22" s="13"/>
      <c r="P22" s="3">
        <f t="shared" si="0"/>
        <v>1</v>
      </c>
      <c r="Q22" s="4">
        <v>5</v>
      </c>
      <c r="R22" s="16" t="s">
        <v>22</v>
      </c>
    </row>
    <row r="23">
      <c r="A23" t="s">
        <v>41</v>
      </c>
      <c r="B23" s="12" t="s">
        <v>19</v>
      </c>
      <c r="G23" s="15">
        <v>1</v>
      </c>
      <c r="O23" s="13"/>
      <c r="P23" s="3">
        <f t="shared" si="0"/>
        <v>1</v>
      </c>
      <c r="Q23" s="4">
        <v>5</v>
      </c>
      <c r="R23" s="16" t="s">
        <v>22</v>
      </c>
    </row>
    <row r="24">
      <c r="A24" t="s">
        <v>42</v>
      </c>
      <c r="B24" s="12" t="s">
        <v>19</v>
      </c>
      <c r="G24" s="15">
        <v>1</v>
      </c>
      <c r="O24" s="13"/>
      <c r="P24" s="3">
        <f t="shared" si="0"/>
        <v>1</v>
      </c>
      <c r="Q24" s="4">
        <v>5</v>
      </c>
      <c r="R24" s="16" t="s">
        <v>20</v>
      </c>
    </row>
    <row r="25">
      <c r="A25" t="s">
        <v>43</v>
      </c>
      <c r="B25" s="12" t="s">
        <v>19</v>
      </c>
      <c r="G25" s="15">
        <v>1</v>
      </c>
      <c r="O25" s="13"/>
      <c r="P25" s="3">
        <f t="shared" si="0"/>
        <v>1</v>
      </c>
      <c r="Q25" s="4">
        <v>5</v>
      </c>
      <c r="R25" s="16" t="s">
        <v>22</v>
      </c>
    </row>
    <row r="26">
      <c r="A26" t="s">
        <v>44</v>
      </c>
      <c r="B26" s="12" t="s">
        <v>19</v>
      </c>
      <c r="G26" s="15">
        <v>1</v>
      </c>
      <c r="O26" s="13"/>
      <c r="P26" s="3">
        <f t="shared" si="0"/>
        <v>1</v>
      </c>
      <c r="Q26" s="4">
        <v>5</v>
      </c>
      <c r="R26" s="16" t="s">
        <v>20</v>
      </c>
    </row>
    <row r="27">
      <c r="A27" t="s">
        <v>45</v>
      </c>
      <c r="B27" s="12" t="s">
        <v>19</v>
      </c>
      <c r="G27" s="15">
        <v>1</v>
      </c>
      <c r="O27" s="13"/>
      <c r="P27" s="3">
        <f t="shared" si="0"/>
        <v>1</v>
      </c>
      <c r="Q27" s="4">
        <v>5</v>
      </c>
      <c r="R27" s="16" t="s">
        <v>22</v>
      </c>
    </row>
    <row r="28">
      <c r="A28" t="s">
        <v>46</v>
      </c>
      <c r="B28" s="12" t="s">
        <v>19</v>
      </c>
      <c r="G28" s="15">
        <v>1</v>
      </c>
      <c r="O28" s="13"/>
      <c r="P28" s="3">
        <f t="shared" si="0"/>
        <v>1</v>
      </c>
      <c r="Q28" s="4">
        <v>5</v>
      </c>
      <c r="R28" s="16" t="s">
        <v>22</v>
      </c>
    </row>
    <row r="29">
      <c r="A29" t="s">
        <v>47</v>
      </c>
      <c r="B29" s="12" t="s">
        <v>19</v>
      </c>
      <c r="G29" s="15">
        <v>1</v>
      </c>
      <c r="O29" s="13"/>
      <c r="P29" s="3">
        <f t="shared" si="0"/>
        <v>1</v>
      </c>
      <c r="Q29" s="4">
        <v>5</v>
      </c>
      <c r="R29" s="16" t="s">
        <v>20</v>
      </c>
    </row>
    <row r="30">
      <c r="A30" t="s">
        <v>48</v>
      </c>
      <c r="B30" s="12" t="s">
        <v>19</v>
      </c>
      <c r="G30" s="15">
        <v>1</v>
      </c>
      <c r="O30" s="13"/>
      <c r="P30" s="3">
        <f t="shared" si="0"/>
        <v>1</v>
      </c>
      <c r="Q30" s="4">
        <v>5</v>
      </c>
      <c r="R30" s="16" t="s">
        <v>22</v>
      </c>
    </row>
    <row r="31">
      <c r="A31" t="s">
        <v>49</v>
      </c>
      <c r="B31" s="12" t="s">
        <v>50</v>
      </c>
      <c r="F31" s="15">
        <v>1</v>
      </c>
      <c r="O31" s="13"/>
      <c r="P31" s="3">
        <f t="shared" si="0"/>
        <v>1</v>
      </c>
      <c r="Q31" s="4">
        <v>4</v>
      </c>
      <c r="R31" s="17" t="s">
        <v>51</v>
      </c>
    </row>
    <row r="32">
      <c r="A32" t="s">
        <v>52</v>
      </c>
      <c r="B32" s="12" t="s">
        <v>50</v>
      </c>
      <c r="G32" s="15">
        <v>1</v>
      </c>
      <c r="O32" s="13"/>
      <c r="P32" s="3">
        <f t="shared" si="0"/>
        <v>1</v>
      </c>
      <c r="Q32" s="4">
        <v>5</v>
      </c>
      <c r="R32" s="16" t="s">
        <v>22</v>
      </c>
    </row>
    <row r="33">
      <c r="A33" t="s">
        <v>53</v>
      </c>
      <c r="B33" s="12" t="s">
        <v>50</v>
      </c>
      <c r="G33" s="15">
        <v>1</v>
      </c>
      <c r="O33" s="13"/>
      <c r="P33" s="3">
        <f t="shared" si="0"/>
        <v>1</v>
      </c>
      <c r="Q33" s="4">
        <v>5</v>
      </c>
      <c r="R33" s="16" t="s">
        <v>22</v>
      </c>
    </row>
    <row r="34">
      <c r="A34" t="s">
        <v>54</v>
      </c>
      <c r="B34" s="12" t="s">
        <v>50</v>
      </c>
      <c r="G34" s="15">
        <v>1</v>
      </c>
      <c r="O34" s="13"/>
      <c r="P34" s="3">
        <f t="shared" ref="P34:P97" si="1">SUM(C34:O34)</f>
        <v>1</v>
      </c>
      <c r="Q34" s="4">
        <v>5</v>
      </c>
      <c r="R34" s="16" t="s">
        <v>22</v>
      </c>
    </row>
    <row r="35">
      <c r="A35" t="s">
        <v>55</v>
      </c>
      <c r="B35" s="12" t="s">
        <v>56</v>
      </c>
      <c r="G35" s="15">
        <v>1</v>
      </c>
      <c r="O35" s="13"/>
      <c r="P35" s="3">
        <f t="shared" si="1"/>
        <v>1</v>
      </c>
      <c r="Q35" s="4">
        <v>5</v>
      </c>
      <c r="R35" s="16" t="s">
        <v>22</v>
      </c>
    </row>
    <row r="36">
      <c r="A36" t="s">
        <v>57</v>
      </c>
      <c r="B36" s="12" t="s">
        <v>50</v>
      </c>
      <c r="C36" s="15">
        <v>1</v>
      </c>
      <c r="O36" s="13"/>
      <c r="P36" s="3">
        <f t="shared" si="1"/>
        <v>1</v>
      </c>
      <c r="Q36" s="4">
        <v>1</v>
      </c>
      <c r="R36" s="17" t="s">
        <v>58</v>
      </c>
    </row>
    <row r="37">
      <c r="A37" t="s">
        <v>59</v>
      </c>
      <c r="B37" s="12" t="s">
        <v>50</v>
      </c>
      <c r="C37" s="15">
        <v>1</v>
      </c>
      <c r="O37" s="13"/>
      <c r="P37" s="3">
        <f t="shared" si="1"/>
        <v>1</v>
      </c>
      <c r="Q37" s="4">
        <v>1</v>
      </c>
      <c r="R37" s="16" t="s">
        <v>20</v>
      </c>
    </row>
    <row r="38">
      <c r="A38" s="18" t="s">
        <v>60</v>
      </c>
      <c r="B38" s="12" t="s">
        <v>50</v>
      </c>
      <c r="C38" s="15">
        <v>1</v>
      </c>
      <c r="O38" s="13"/>
      <c r="P38" s="3">
        <f t="shared" si="1"/>
        <v>1</v>
      </c>
      <c r="Q38" s="4">
        <v>1</v>
      </c>
      <c r="R38" s="16" t="s">
        <v>20</v>
      </c>
    </row>
    <row r="39">
      <c r="A39" s="18" t="s">
        <v>61</v>
      </c>
      <c r="B39" s="12" t="s">
        <v>56</v>
      </c>
      <c r="K39" s="15">
        <v>1</v>
      </c>
      <c r="O39" s="13"/>
      <c r="P39" s="3">
        <f t="shared" si="1"/>
        <v>1</v>
      </c>
      <c r="Q39" s="4">
        <v>9</v>
      </c>
      <c r="R39" s="16" t="s">
        <v>22</v>
      </c>
    </row>
    <row r="40">
      <c r="A40" t="s">
        <v>62</v>
      </c>
      <c r="B40" s="12" t="s">
        <v>56</v>
      </c>
      <c r="J40" s="15">
        <v>1</v>
      </c>
      <c r="O40" s="13"/>
      <c r="P40" s="3">
        <f t="shared" si="1"/>
        <v>1</v>
      </c>
      <c r="Q40" s="4">
        <v>8</v>
      </c>
      <c r="R40" s="17" t="s">
        <v>63</v>
      </c>
    </row>
    <row r="41">
      <c r="A41" t="s">
        <v>64</v>
      </c>
      <c r="B41" s="12" t="s">
        <v>50</v>
      </c>
      <c r="H41" s="15">
        <v>1</v>
      </c>
      <c r="O41" s="13"/>
      <c r="P41" s="3">
        <f t="shared" si="1"/>
        <v>1</v>
      </c>
      <c r="Q41" s="4">
        <v>6</v>
      </c>
      <c r="R41" s="17" t="s">
        <v>65</v>
      </c>
    </row>
    <row r="42">
      <c r="A42" s="18" t="s">
        <v>66</v>
      </c>
      <c r="B42" s="12" t="s">
        <v>50</v>
      </c>
      <c r="I42" s="15">
        <v>1</v>
      </c>
      <c r="O42" s="13"/>
      <c r="P42" s="3">
        <f t="shared" si="1"/>
        <v>1</v>
      </c>
      <c r="Q42" s="4">
        <v>7</v>
      </c>
      <c r="R42" s="16" t="s">
        <v>22</v>
      </c>
    </row>
    <row r="43">
      <c r="A43" t="s">
        <v>67</v>
      </c>
      <c r="B43" s="12" t="s">
        <v>56</v>
      </c>
      <c r="H43" s="15">
        <v>1</v>
      </c>
      <c r="O43" s="13"/>
      <c r="P43" s="3">
        <f t="shared" si="1"/>
        <v>1</v>
      </c>
      <c r="Q43" s="4">
        <v>6</v>
      </c>
      <c r="R43" s="17" t="s">
        <v>68</v>
      </c>
    </row>
    <row r="44">
      <c r="A44" s="18" t="s">
        <v>69</v>
      </c>
      <c r="B44" s="12" t="s">
        <v>56</v>
      </c>
      <c r="H44" s="15">
        <v>1</v>
      </c>
      <c r="O44" s="13"/>
      <c r="P44" s="3">
        <f t="shared" si="1"/>
        <v>1</v>
      </c>
      <c r="Q44" s="4">
        <v>6</v>
      </c>
      <c r="R44" s="19" t="s">
        <v>70</v>
      </c>
    </row>
    <row r="45">
      <c r="A45" s="18" t="s">
        <v>71</v>
      </c>
      <c r="B45" s="12" t="s">
        <v>56</v>
      </c>
      <c r="H45" s="15">
        <v>1</v>
      </c>
      <c r="O45" s="13"/>
      <c r="P45" s="3">
        <f t="shared" si="1"/>
        <v>1</v>
      </c>
      <c r="Q45" s="4">
        <v>6</v>
      </c>
      <c r="R45" s="16" t="s">
        <v>22</v>
      </c>
    </row>
    <row r="46">
      <c r="A46" s="18" t="s">
        <v>72</v>
      </c>
      <c r="B46" s="12" t="s">
        <v>56</v>
      </c>
      <c r="H46" s="15">
        <v>1</v>
      </c>
      <c r="O46" s="13"/>
      <c r="P46" s="3">
        <f t="shared" si="1"/>
        <v>1</v>
      </c>
      <c r="Q46" s="4">
        <v>6</v>
      </c>
      <c r="R46" s="17" t="s">
        <v>73</v>
      </c>
    </row>
    <row r="47">
      <c r="A47" t="s">
        <v>74</v>
      </c>
      <c r="B47" s="12" t="s">
        <v>56</v>
      </c>
      <c r="H47" s="15">
        <v>1</v>
      </c>
      <c r="O47" s="13"/>
      <c r="P47" s="3">
        <f t="shared" si="1"/>
        <v>1</v>
      </c>
      <c r="Q47" s="4">
        <v>6</v>
      </c>
      <c r="R47" s="17" t="s">
        <v>75</v>
      </c>
    </row>
    <row r="48">
      <c r="A48" s="18" t="s">
        <v>76</v>
      </c>
      <c r="B48" s="12" t="s">
        <v>56</v>
      </c>
      <c r="H48" s="15">
        <v>1</v>
      </c>
      <c r="O48" s="13"/>
      <c r="P48" s="3">
        <f t="shared" si="1"/>
        <v>1</v>
      </c>
      <c r="Q48" s="4">
        <v>6</v>
      </c>
      <c r="R48" s="17" t="s">
        <v>77</v>
      </c>
    </row>
    <row r="49">
      <c r="A49" s="18" t="s">
        <v>78</v>
      </c>
      <c r="B49" s="12" t="s">
        <v>56</v>
      </c>
      <c r="D49" s="15">
        <v>1</v>
      </c>
      <c r="O49" s="13"/>
      <c r="P49" s="3">
        <f t="shared" si="1"/>
        <v>1</v>
      </c>
      <c r="Q49" s="4">
        <v>2</v>
      </c>
      <c r="R49" s="16" t="s">
        <v>20</v>
      </c>
    </row>
    <row r="50">
      <c r="A50" t="s">
        <v>79</v>
      </c>
      <c r="B50" s="12" t="s">
        <v>50</v>
      </c>
      <c r="E50" s="15">
        <v>1</v>
      </c>
      <c r="O50" s="13"/>
      <c r="P50" s="3">
        <f t="shared" si="1"/>
        <v>1</v>
      </c>
      <c r="Q50" s="4">
        <v>3</v>
      </c>
      <c r="R50" s="19" t="s">
        <v>80</v>
      </c>
    </row>
    <row r="51">
      <c r="A51" t="s">
        <v>81</v>
      </c>
      <c r="B51" s="12" t="s">
        <v>50</v>
      </c>
      <c r="E51" s="15">
        <v>1</v>
      </c>
      <c r="O51" s="13"/>
      <c r="P51" s="3">
        <f t="shared" si="1"/>
        <v>1</v>
      </c>
      <c r="Q51" s="4">
        <v>3</v>
      </c>
      <c r="R51" s="16" t="s">
        <v>22</v>
      </c>
    </row>
    <row r="52">
      <c r="A52" t="s">
        <v>82</v>
      </c>
      <c r="B52" s="12" t="s">
        <v>50</v>
      </c>
      <c r="E52" s="15">
        <v>1</v>
      </c>
      <c r="O52" s="13"/>
      <c r="P52" s="3">
        <f t="shared" si="1"/>
        <v>1</v>
      </c>
      <c r="Q52" s="4">
        <v>3</v>
      </c>
      <c r="R52" s="16" t="s">
        <v>20</v>
      </c>
    </row>
    <row r="53">
      <c r="A53" t="s">
        <v>83</v>
      </c>
      <c r="B53" s="12" t="s">
        <v>50</v>
      </c>
      <c r="I53" s="15">
        <v>1</v>
      </c>
      <c r="O53" s="13"/>
      <c r="P53" s="3">
        <f t="shared" si="1"/>
        <v>1</v>
      </c>
      <c r="Q53" s="4">
        <v>7</v>
      </c>
      <c r="R53" s="16" t="s">
        <v>22</v>
      </c>
    </row>
    <row r="54">
      <c r="A54" t="s">
        <v>84</v>
      </c>
      <c r="B54" s="12" t="s">
        <v>50</v>
      </c>
      <c r="I54" s="15">
        <v>1</v>
      </c>
      <c r="O54" s="13"/>
      <c r="P54" s="3">
        <f t="shared" si="1"/>
        <v>1</v>
      </c>
      <c r="Q54" s="4">
        <v>7</v>
      </c>
      <c r="R54" s="16" t="s">
        <v>22</v>
      </c>
    </row>
    <row r="55">
      <c r="A55" t="s">
        <v>85</v>
      </c>
      <c r="B55" s="12" t="s">
        <v>50</v>
      </c>
      <c r="I55" s="15">
        <v>1</v>
      </c>
      <c r="O55" s="13"/>
      <c r="P55" s="3">
        <f t="shared" si="1"/>
        <v>1</v>
      </c>
      <c r="Q55" s="4">
        <v>7</v>
      </c>
      <c r="R55" s="16" t="s">
        <v>22</v>
      </c>
    </row>
    <row r="56">
      <c r="A56" t="s">
        <v>86</v>
      </c>
      <c r="B56" s="12" t="s">
        <v>50</v>
      </c>
      <c r="E56" s="15">
        <v>1</v>
      </c>
      <c r="O56" s="13"/>
      <c r="P56" s="3">
        <f t="shared" si="1"/>
        <v>1</v>
      </c>
      <c r="Q56" s="4">
        <v>3</v>
      </c>
      <c r="R56" s="17" t="s">
        <v>87</v>
      </c>
    </row>
    <row r="57">
      <c r="A57" s="18" t="s">
        <v>88</v>
      </c>
      <c r="B57" s="12" t="s">
        <v>50</v>
      </c>
      <c r="D57" s="15">
        <v>1</v>
      </c>
      <c r="O57" s="13"/>
      <c r="P57" s="3">
        <f t="shared" si="1"/>
        <v>1</v>
      </c>
      <c r="Q57" s="4">
        <v>2</v>
      </c>
      <c r="R57" s="16" t="s">
        <v>22</v>
      </c>
    </row>
    <row r="58">
      <c r="A58" t="s">
        <v>89</v>
      </c>
      <c r="B58" s="12" t="s">
        <v>50</v>
      </c>
      <c r="E58" s="15">
        <v>1</v>
      </c>
      <c r="O58" s="13"/>
      <c r="P58" s="3">
        <f t="shared" si="1"/>
        <v>1</v>
      </c>
      <c r="Q58" s="4">
        <v>3</v>
      </c>
      <c r="R58" s="17" t="s">
        <v>90</v>
      </c>
    </row>
    <row r="59">
      <c r="A59" t="s">
        <v>91</v>
      </c>
      <c r="B59" s="12" t="s">
        <v>50</v>
      </c>
      <c r="D59" s="15">
        <v>1</v>
      </c>
      <c r="O59" s="13"/>
      <c r="P59" s="3">
        <f t="shared" si="1"/>
        <v>1</v>
      </c>
      <c r="Q59" s="4">
        <v>2</v>
      </c>
      <c r="R59" s="16" t="s">
        <v>22</v>
      </c>
    </row>
    <row r="60">
      <c r="A60" t="s">
        <v>92</v>
      </c>
      <c r="B60" s="12" t="s">
        <v>56</v>
      </c>
      <c r="D60" s="15">
        <v>1</v>
      </c>
      <c r="O60" s="13"/>
      <c r="P60" s="3">
        <f t="shared" si="1"/>
        <v>1</v>
      </c>
      <c r="Q60" s="4">
        <v>2</v>
      </c>
      <c r="R60" s="16" t="s">
        <v>22</v>
      </c>
    </row>
    <row r="61">
      <c r="A61" t="s">
        <v>93</v>
      </c>
      <c r="B61" s="12" t="s">
        <v>56</v>
      </c>
      <c r="D61" s="15">
        <v>1</v>
      </c>
      <c r="O61" s="13"/>
      <c r="P61" s="3">
        <f t="shared" si="1"/>
        <v>1</v>
      </c>
      <c r="Q61" s="4">
        <v>2</v>
      </c>
      <c r="R61" s="16" t="s">
        <v>22</v>
      </c>
    </row>
    <row r="62">
      <c r="A62" t="s">
        <v>94</v>
      </c>
      <c r="B62" s="12" t="s">
        <v>56</v>
      </c>
      <c r="E62" s="15">
        <v>1</v>
      </c>
      <c r="O62" s="13"/>
      <c r="P62" s="3">
        <f t="shared" si="1"/>
        <v>1</v>
      </c>
      <c r="Q62" s="4">
        <v>3</v>
      </c>
      <c r="R62" s="16" t="s">
        <v>22</v>
      </c>
    </row>
    <row r="63">
      <c r="A63" t="s">
        <v>95</v>
      </c>
      <c r="B63" s="12" t="s">
        <v>50</v>
      </c>
      <c r="K63" s="15">
        <v>1</v>
      </c>
      <c r="O63" s="13"/>
      <c r="P63" s="3">
        <f t="shared" si="1"/>
        <v>1</v>
      </c>
      <c r="Q63" s="4">
        <v>9</v>
      </c>
      <c r="R63" s="16" t="s">
        <v>22</v>
      </c>
    </row>
    <row r="64">
      <c r="A64" t="s">
        <v>96</v>
      </c>
      <c r="B64" s="12" t="s">
        <v>50</v>
      </c>
      <c r="K64" s="15">
        <v>1</v>
      </c>
      <c r="O64" s="13"/>
      <c r="P64" s="3">
        <f t="shared" si="1"/>
        <v>1</v>
      </c>
      <c r="Q64" s="4">
        <v>9</v>
      </c>
      <c r="R64" s="16" t="s">
        <v>22</v>
      </c>
    </row>
    <row r="65">
      <c r="A65" t="s">
        <v>97</v>
      </c>
      <c r="B65" s="12" t="s">
        <v>50</v>
      </c>
      <c r="C65" s="15">
        <v>1</v>
      </c>
      <c r="O65" s="1"/>
      <c r="P65" s="20">
        <f t="shared" si="1"/>
        <v>1</v>
      </c>
      <c r="Q65" s="4">
        <v>1</v>
      </c>
      <c r="R65" s="17" t="s">
        <v>65</v>
      </c>
    </row>
    <row r="66">
      <c r="A66" s="18" t="s">
        <v>98</v>
      </c>
      <c r="B66" s="12" t="s">
        <v>50</v>
      </c>
      <c r="K66" s="15">
        <v>1</v>
      </c>
      <c r="O66" s="13"/>
      <c r="P66" s="3">
        <f t="shared" si="1"/>
        <v>1</v>
      </c>
      <c r="Q66" s="4">
        <v>9</v>
      </c>
      <c r="R66" s="16" t="s">
        <v>22</v>
      </c>
    </row>
    <row r="67">
      <c r="A67" t="s">
        <v>99</v>
      </c>
      <c r="B67" s="12" t="s">
        <v>50</v>
      </c>
      <c r="H67" s="15">
        <v>1</v>
      </c>
      <c r="O67" s="13"/>
      <c r="P67" s="3">
        <f t="shared" si="1"/>
        <v>1</v>
      </c>
      <c r="Q67" s="4">
        <v>6</v>
      </c>
      <c r="R67" s="17" t="s">
        <v>65</v>
      </c>
    </row>
    <row r="68">
      <c r="A68" t="s">
        <v>100</v>
      </c>
      <c r="B68" s="12" t="s">
        <v>56</v>
      </c>
      <c r="H68" s="15">
        <v>1</v>
      </c>
      <c r="O68" s="13"/>
      <c r="P68" s="3">
        <f t="shared" si="1"/>
        <v>1</v>
      </c>
      <c r="Q68" s="4">
        <v>6</v>
      </c>
      <c r="R68" s="17" t="s">
        <v>101</v>
      </c>
    </row>
    <row r="69">
      <c r="A69" t="s">
        <v>102</v>
      </c>
      <c r="B69" s="12" t="s">
        <v>50</v>
      </c>
      <c r="E69" s="15">
        <v>1</v>
      </c>
      <c r="O69" s="13"/>
      <c r="P69" s="3">
        <f t="shared" si="1"/>
        <v>1</v>
      </c>
      <c r="Q69" s="4">
        <v>3</v>
      </c>
      <c r="R69" s="16" t="s">
        <v>20</v>
      </c>
    </row>
    <row r="70">
      <c r="A70" t="s">
        <v>103</v>
      </c>
      <c r="B70" s="12" t="s">
        <v>50</v>
      </c>
      <c r="E70" s="15">
        <v>1</v>
      </c>
      <c r="O70" s="13"/>
      <c r="P70" s="3">
        <f t="shared" si="1"/>
        <v>1</v>
      </c>
      <c r="Q70" s="4">
        <v>3</v>
      </c>
      <c r="R70" s="16" t="s">
        <v>20</v>
      </c>
    </row>
    <row r="71">
      <c r="A71" t="s">
        <v>104</v>
      </c>
      <c r="B71" s="12" t="s">
        <v>56</v>
      </c>
      <c r="D71" s="15">
        <v>1</v>
      </c>
      <c r="O71" s="13"/>
      <c r="P71" s="3">
        <f t="shared" si="1"/>
        <v>1</v>
      </c>
      <c r="Q71" s="4">
        <v>2</v>
      </c>
      <c r="R71" s="16" t="s">
        <v>22</v>
      </c>
    </row>
    <row r="72">
      <c r="A72" t="s">
        <v>105</v>
      </c>
      <c r="B72" s="12" t="s">
        <v>56</v>
      </c>
      <c r="D72" s="15">
        <v>1</v>
      </c>
      <c r="O72" s="13"/>
      <c r="P72" s="3">
        <f t="shared" si="1"/>
        <v>1</v>
      </c>
      <c r="Q72" s="4">
        <v>2</v>
      </c>
      <c r="R72" s="16" t="s">
        <v>20</v>
      </c>
    </row>
    <row r="73">
      <c r="A73" t="s">
        <v>106</v>
      </c>
      <c r="B73" s="12" t="s">
        <v>50</v>
      </c>
      <c r="J73" s="15">
        <v>1</v>
      </c>
      <c r="O73" s="13"/>
      <c r="P73" s="3">
        <f t="shared" si="1"/>
        <v>1</v>
      </c>
      <c r="Q73" s="4">
        <v>8</v>
      </c>
      <c r="R73" s="16" t="s">
        <v>22</v>
      </c>
    </row>
    <row r="74">
      <c r="A74" t="s">
        <v>107</v>
      </c>
      <c r="B74" s="12" t="s">
        <v>50</v>
      </c>
      <c r="J74" s="15">
        <v>1</v>
      </c>
      <c r="O74" s="13"/>
      <c r="P74" s="3">
        <f t="shared" si="1"/>
        <v>1</v>
      </c>
      <c r="Q74" s="4">
        <v>8</v>
      </c>
      <c r="R74" s="16" t="s">
        <v>22</v>
      </c>
    </row>
    <row r="75">
      <c r="A75" t="s">
        <v>108</v>
      </c>
      <c r="B75" s="12" t="s">
        <v>56</v>
      </c>
      <c r="J75" s="15">
        <v>1</v>
      </c>
      <c r="O75" s="13"/>
      <c r="P75" s="3">
        <f t="shared" si="1"/>
        <v>1</v>
      </c>
      <c r="Q75" s="4">
        <v>8</v>
      </c>
      <c r="R75" s="16" t="s">
        <v>22</v>
      </c>
    </row>
    <row r="76">
      <c r="A76" t="s">
        <v>109</v>
      </c>
      <c r="B76" s="12" t="s">
        <v>56</v>
      </c>
      <c r="J76" s="15">
        <v>1</v>
      </c>
      <c r="O76" s="13"/>
      <c r="P76" s="3">
        <f t="shared" si="1"/>
        <v>1</v>
      </c>
      <c r="Q76" s="4">
        <v>8</v>
      </c>
      <c r="R76" s="16" t="s">
        <v>20</v>
      </c>
    </row>
    <row r="77">
      <c r="A77" s="18" t="s">
        <v>110</v>
      </c>
      <c r="B77" s="12" t="s">
        <v>50</v>
      </c>
      <c r="C77" s="15">
        <v>1</v>
      </c>
      <c r="O77" s="13"/>
      <c r="P77" s="3">
        <f t="shared" si="1"/>
        <v>1</v>
      </c>
      <c r="Q77" s="4">
        <v>1</v>
      </c>
      <c r="R77" s="17" t="s">
        <v>65</v>
      </c>
    </row>
    <row r="78">
      <c r="A78" t="s">
        <v>111</v>
      </c>
      <c r="B78" s="12" t="s">
        <v>50</v>
      </c>
      <c r="C78" s="15">
        <v>1</v>
      </c>
      <c r="O78" s="21"/>
      <c r="P78" s="3">
        <f t="shared" si="1"/>
        <v>1</v>
      </c>
      <c r="Q78" s="4">
        <v>1</v>
      </c>
      <c r="R78" s="16" t="s">
        <v>20</v>
      </c>
    </row>
    <row r="79">
      <c r="A79" t="s">
        <v>112</v>
      </c>
      <c r="B79" s="12" t="s">
        <v>56</v>
      </c>
      <c r="C79" s="15">
        <v>1</v>
      </c>
      <c r="O79" s="21"/>
      <c r="P79" s="3">
        <f t="shared" si="1"/>
        <v>1</v>
      </c>
      <c r="Q79" s="4">
        <v>1</v>
      </c>
      <c r="R79" s="16" t="s">
        <v>20</v>
      </c>
    </row>
    <row r="80">
      <c r="A80" t="s">
        <v>113</v>
      </c>
      <c r="B80" s="12" t="s">
        <v>19</v>
      </c>
      <c r="N80" s="22"/>
      <c r="O80" s="23">
        <v>1</v>
      </c>
      <c r="P80" s="3">
        <f t="shared" si="1"/>
        <v>1</v>
      </c>
      <c r="R80" s="16" t="s">
        <v>20</v>
      </c>
    </row>
    <row r="81">
      <c r="A81" t="s">
        <v>114</v>
      </c>
      <c r="B81" s="12" t="s">
        <v>19</v>
      </c>
      <c r="L81" s="3"/>
      <c r="M81" s="3"/>
      <c r="N81" s="24">
        <v>1</v>
      </c>
      <c r="O81" s="13"/>
      <c r="P81" s="3">
        <f t="shared" si="1"/>
        <v>1</v>
      </c>
      <c r="Q81" s="4">
        <v>12</v>
      </c>
      <c r="R81" s="16" t="s">
        <v>20</v>
      </c>
    </row>
    <row r="82">
      <c r="A82" t="s">
        <v>115</v>
      </c>
      <c r="B82" s="12" t="s">
        <v>19</v>
      </c>
      <c r="L82" s="3"/>
      <c r="M82" s="3"/>
      <c r="N82" s="24">
        <v>1</v>
      </c>
      <c r="O82" s="13"/>
      <c r="P82" s="3">
        <f t="shared" si="1"/>
        <v>1</v>
      </c>
      <c r="Q82" s="4">
        <v>12</v>
      </c>
      <c r="R82" s="16" t="s">
        <v>20</v>
      </c>
    </row>
    <row r="83">
      <c r="A83" t="s">
        <v>116</v>
      </c>
      <c r="B83" s="12" t="s">
        <v>19</v>
      </c>
      <c r="L83" s="3"/>
      <c r="M83" s="24">
        <v>1</v>
      </c>
      <c r="N83" s="3"/>
      <c r="O83" s="13"/>
      <c r="P83" s="3">
        <f t="shared" si="1"/>
        <v>1</v>
      </c>
      <c r="Q83" s="4">
        <v>11</v>
      </c>
      <c r="R83" s="16" t="s">
        <v>20</v>
      </c>
    </row>
    <row r="84">
      <c r="A84" t="s">
        <v>117</v>
      </c>
      <c r="B84" s="12" t="s">
        <v>19</v>
      </c>
      <c r="L84" s="3"/>
      <c r="M84" s="24">
        <v>1</v>
      </c>
      <c r="N84" s="3"/>
      <c r="O84" s="13"/>
      <c r="P84" s="3">
        <f t="shared" si="1"/>
        <v>1</v>
      </c>
      <c r="Q84" s="4">
        <v>11</v>
      </c>
      <c r="R84" s="16" t="s">
        <v>20</v>
      </c>
    </row>
    <row r="85">
      <c r="A85" t="s">
        <v>118</v>
      </c>
      <c r="B85" s="12" t="s">
        <v>19</v>
      </c>
      <c r="L85" s="3"/>
      <c r="M85" s="24">
        <v>1</v>
      </c>
      <c r="N85" s="3"/>
      <c r="O85" s="13"/>
      <c r="P85" s="3">
        <f t="shared" si="1"/>
        <v>1</v>
      </c>
      <c r="Q85" s="4">
        <v>11</v>
      </c>
      <c r="R85" s="16" t="s">
        <v>20</v>
      </c>
    </row>
    <row r="86">
      <c r="A86" t="s">
        <v>119</v>
      </c>
      <c r="B86" s="12" t="s">
        <v>19</v>
      </c>
      <c r="L86" s="3"/>
      <c r="M86" s="24">
        <v>1</v>
      </c>
      <c r="N86" s="3"/>
      <c r="O86" s="13"/>
      <c r="P86" s="3">
        <f t="shared" si="1"/>
        <v>1</v>
      </c>
      <c r="Q86" s="4">
        <v>11</v>
      </c>
      <c r="R86" s="16" t="s">
        <v>20</v>
      </c>
    </row>
    <row r="87">
      <c r="A87" t="s">
        <v>120</v>
      </c>
      <c r="B87" s="12" t="s">
        <v>19</v>
      </c>
      <c r="L87" s="3"/>
      <c r="M87" s="24">
        <v>1</v>
      </c>
      <c r="N87" s="3"/>
      <c r="O87" s="13"/>
      <c r="P87" s="3">
        <f t="shared" si="1"/>
        <v>1</v>
      </c>
      <c r="Q87" s="4">
        <v>11</v>
      </c>
      <c r="R87" s="16" t="s">
        <v>20</v>
      </c>
    </row>
    <row r="88">
      <c r="A88" t="s">
        <v>121</v>
      </c>
      <c r="B88" s="12" t="s">
        <v>19</v>
      </c>
      <c r="L88" s="3"/>
      <c r="M88" s="24">
        <v>1</v>
      </c>
      <c r="N88" s="3"/>
      <c r="O88" s="13"/>
      <c r="P88" s="3">
        <f t="shared" si="1"/>
        <v>1</v>
      </c>
      <c r="Q88" s="4">
        <v>11</v>
      </c>
      <c r="R88" s="16" t="s">
        <v>20</v>
      </c>
    </row>
    <row r="89">
      <c r="A89" t="s">
        <v>122</v>
      </c>
      <c r="B89" s="12" t="s">
        <v>19</v>
      </c>
      <c r="L89" s="3"/>
      <c r="M89" s="24">
        <v>1</v>
      </c>
      <c r="N89" s="3"/>
      <c r="O89" s="13"/>
      <c r="P89" s="3">
        <f t="shared" si="1"/>
        <v>1</v>
      </c>
      <c r="Q89" s="4">
        <v>11</v>
      </c>
      <c r="R89" s="16" t="s">
        <v>22</v>
      </c>
    </row>
    <row r="90">
      <c r="A90" t="s">
        <v>123</v>
      </c>
      <c r="B90" s="12" t="s">
        <v>19</v>
      </c>
      <c r="L90" s="3"/>
      <c r="M90" s="24">
        <v>1</v>
      </c>
      <c r="N90" s="3"/>
      <c r="O90" s="13"/>
      <c r="P90" s="3">
        <f t="shared" si="1"/>
        <v>1</v>
      </c>
      <c r="Q90" s="4">
        <v>11</v>
      </c>
      <c r="R90" s="16" t="s">
        <v>20</v>
      </c>
    </row>
    <row r="91">
      <c r="A91" t="s">
        <v>124</v>
      </c>
      <c r="B91" s="12" t="s">
        <v>19</v>
      </c>
      <c r="M91" s="24">
        <v>1</v>
      </c>
      <c r="N91" s="3"/>
      <c r="O91" s="13"/>
      <c r="P91" s="3">
        <f t="shared" si="1"/>
        <v>1</v>
      </c>
      <c r="Q91" s="4">
        <v>11</v>
      </c>
      <c r="R91" s="16" t="s">
        <v>22</v>
      </c>
    </row>
    <row r="92">
      <c r="A92" t="s">
        <v>125</v>
      </c>
      <c r="B92" s="12" t="s">
        <v>19</v>
      </c>
      <c r="L92" s="3"/>
      <c r="M92" s="24">
        <v>1</v>
      </c>
      <c r="N92" s="3"/>
      <c r="O92" s="13"/>
      <c r="P92" s="3">
        <f t="shared" si="1"/>
        <v>1</v>
      </c>
      <c r="Q92" s="4">
        <v>11</v>
      </c>
      <c r="R92" s="19" t="s">
        <v>126</v>
      </c>
    </row>
    <row r="93">
      <c r="A93" t="s">
        <v>127</v>
      </c>
      <c r="B93" s="12" t="s">
        <v>19</v>
      </c>
      <c r="L93" s="3"/>
      <c r="M93" s="3"/>
      <c r="N93" s="3"/>
      <c r="O93" s="23">
        <v>1</v>
      </c>
      <c r="R93" s="19" t="s">
        <v>128</v>
      </c>
    </row>
    <row r="94">
      <c r="A94" t="s">
        <v>129</v>
      </c>
      <c r="B94" s="12" t="s">
        <v>19</v>
      </c>
      <c r="L94" s="3"/>
      <c r="M94" s="3"/>
      <c r="N94" s="3"/>
      <c r="O94" s="23">
        <v>1</v>
      </c>
      <c r="R94" s="19" t="s">
        <v>128</v>
      </c>
    </row>
    <row r="95">
      <c r="A95" t="s">
        <v>130</v>
      </c>
      <c r="B95" s="12" t="s">
        <v>19</v>
      </c>
      <c r="L95" s="3"/>
      <c r="M95" s="3"/>
      <c r="N95" s="3"/>
      <c r="O95" s="23">
        <v>1</v>
      </c>
      <c r="R95" s="19" t="s">
        <v>128</v>
      </c>
    </row>
    <row r="96">
      <c r="A96" t="s">
        <v>131</v>
      </c>
      <c r="B96" s="12" t="s">
        <v>19</v>
      </c>
      <c r="L96" s="3"/>
      <c r="M96" s="3"/>
      <c r="N96" s="3"/>
      <c r="O96" s="23">
        <v>1</v>
      </c>
      <c r="R96" s="16" t="s">
        <v>20</v>
      </c>
    </row>
    <row r="97">
      <c r="A97" s="25"/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7"/>
      <c r="P97" s="28"/>
      <c r="Q97" s="29"/>
      <c r="R97" s="14"/>
    </row>
    <row r="98">
      <c r="A98" s="12" t="s">
        <v>132</v>
      </c>
      <c r="B98" s="12">
        <f>COUNTIF($B$2:$B$97,"A")</f>
        <v>30</v>
      </c>
      <c r="C98" s="1">
        <f t="shared" ref="C98:O98" si="2">SUMIF($B$2:$B$97,"A",C$2:C$97)</f>
        <v>6</v>
      </c>
      <c r="D98" s="1">
        <f t="shared" si="2"/>
        <v>2</v>
      </c>
      <c r="E98" s="1">
        <f t="shared" si="2"/>
        <v>7</v>
      </c>
      <c r="F98" s="1">
        <f t="shared" si="2"/>
        <v>1</v>
      </c>
      <c r="G98" s="30">
        <f t="shared" si="2"/>
        <v>3</v>
      </c>
      <c r="H98" s="1">
        <f t="shared" si="2"/>
        <v>2</v>
      </c>
      <c r="I98" s="1">
        <f t="shared" si="2"/>
        <v>4</v>
      </c>
      <c r="J98" s="1">
        <f t="shared" si="2"/>
        <v>2</v>
      </c>
      <c r="K98" s="1">
        <f t="shared" si="2"/>
        <v>3</v>
      </c>
      <c r="L98" s="30">
        <f t="shared" si="2"/>
        <v>0</v>
      </c>
      <c r="M98" s="30">
        <f t="shared" si="2"/>
        <v>0</v>
      </c>
      <c r="N98" s="30">
        <f t="shared" si="2"/>
        <v>0</v>
      </c>
      <c r="O98" s="31">
        <f t="shared" si="2"/>
        <v>0</v>
      </c>
      <c r="P98" s="3">
        <f t="shared" ref="P98:P104" si="3">SUM(C98:O98)</f>
        <v>30</v>
      </c>
      <c r="R98" s="32">
        <f>COUNTIFS($B$2:$B$97,"=A",R$2:R$97,"*")</f>
        <v>30</v>
      </c>
    </row>
    <row r="99">
      <c r="A99" s="12" t="s">
        <v>133</v>
      </c>
      <c r="B99" s="12">
        <f>COUNTIF($B$2:$B$97,"AA")</f>
        <v>19</v>
      </c>
      <c r="C99" s="1">
        <f t="shared" ref="C99:O99" si="4">SUMIF($B$2:$B$97,"AA",C$2:C$97)</f>
        <v>1</v>
      </c>
      <c r="D99" s="1">
        <f t="shared" si="4"/>
        <v>5</v>
      </c>
      <c r="E99" s="1">
        <f t="shared" si="4"/>
        <v>1</v>
      </c>
      <c r="F99" s="1">
        <f t="shared" si="4"/>
        <v>0</v>
      </c>
      <c r="G99" s="1">
        <f t="shared" si="4"/>
        <v>1</v>
      </c>
      <c r="H99" s="1">
        <f t="shared" si="4"/>
        <v>7</v>
      </c>
      <c r="I99" s="1">
        <f t="shared" si="4"/>
        <v>0</v>
      </c>
      <c r="J99" s="1">
        <f t="shared" si="4"/>
        <v>3</v>
      </c>
      <c r="K99" s="1">
        <f t="shared" si="4"/>
        <v>1</v>
      </c>
      <c r="L99" s="1">
        <f t="shared" si="4"/>
        <v>0</v>
      </c>
      <c r="M99" s="1">
        <f t="shared" si="4"/>
        <v>0</v>
      </c>
      <c r="N99" s="1">
        <f t="shared" si="4"/>
        <v>0</v>
      </c>
      <c r="O99" s="13">
        <f t="shared" si="4"/>
        <v>0</v>
      </c>
      <c r="P99" s="3">
        <f t="shared" si="3"/>
        <v>19</v>
      </c>
      <c r="R99" s="33">
        <f>COUNTIFS($B$2:$B$97,"=AA",R$2:R$97,"*")</f>
        <v>19</v>
      </c>
    </row>
    <row r="100" s="34" customFormat="1">
      <c r="A100" s="35" t="s">
        <v>134</v>
      </c>
      <c r="B100" s="35">
        <f>COUNTIF($B$2:$B$97,"AAA")</f>
        <v>0</v>
      </c>
      <c r="C100" s="22">
        <f t="shared" ref="C100:O100" si="5">SUMIF($B$2:$B$97,"AAA",C$2:C$97)</f>
        <v>0</v>
      </c>
      <c r="D100" s="22">
        <f t="shared" si="5"/>
        <v>0</v>
      </c>
      <c r="E100" s="22">
        <f t="shared" si="5"/>
        <v>0</v>
      </c>
      <c r="F100" s="22">
        <f t="shared" si="5"/>
        <v>0</v>
      </c>
      <c r="G100" s="22">
        <f t="shared" si="5"/>
        <v>0</v>
      </c>
      <c r="H100" s="22">
        <f t="shared" si="5"/>
        <v>0</v>
      </c>
      <c r="I100" s="22">
        <f t="shared" si="5"/>
        <v>0</v>
      </c>
      <c r="J100" s="22">
        <f t="shared" si="5"/>
        <v>0</v>
      </c>
      <c r="K100" s="22">
        <f t="shared" si="5"/>
        <v>0</v>
      </c>
      <c r="L100" s="22">
        <f t="shared" si="5"/>
        <v>0</v>
      </c>
      <c r="M100" s="22">
        <f t="shared" si="5"/>
        <v>0</v>
      </c>
      <c r="N100" s="22">
        <f t="shared" si="5"/>
        <v>0</v>
      </c>
      <c r="O100" s="13">
        <f t="shared" si="5"/>
        <v>0</v>
      </c>
      <c r="P100" s="3">
        <f t="shared" si="3"/>
        <v>0</v>
      </c>
      <c r="Q100" s="4"/>
      <c r="R100" s="36">
        <v>0</v>
      </c>
    </row>
    <row r="101" s="18" customFormat="1">
      <c r="A101" s="4" t="s">
        <v>135</v>
      </c>
      <c r="B101" s="4">
        <f>COUNTIF($B$2:$B$97,"shall")</f>
        <v>45</v>
      </c>
      <c r="C101" s="3">
        <f t="shared" ref="C101:O101" si="6">SUMIF($B$2:$B$97,"shall",C$2:C$97)</f>
        <v>0</v>
      </c>
      <c r="D101" s="3">
        <f t="shared" si="6"/>
        <v>1</v>
      </c>
      <c r="E101" s="3">
        <f t="shared" si="6"/>
        <v>0</v>
      </c>
      <c r="F101" s="3">
        <f t="shared" si="6"/>
        <v>0</v>
      </c>
      <c r="G101" s="3">
        <f t="shared" si="6"/>
        <v>9</v>
      </c>
      <c r="H101" s="3">
        <f t="shared" si="6"/>
        <v>0</v>
      </c>
      <c r="I101" s="3">
        <f t="shared" si="6"/>
        <v>0</v>
      </c>
      <c r="J101" s="3">
        <f t="shared" si="6"/>
        <v>0</v>
      </c>
      <c r="K101" s="3">
        <f t="shared" si="6"/>
        <v>1</v>
      </c>
      <c r="L101" s="3">
        <f t="shared" si="6"/>
        <v>16</v>
      </c>
      <c r="M101" s="3">
        <f t="shared" si="6"/>
        <v>11</v>
      </c>
      <c r="N101" s="3">
        <f t="shared" si="6"/>
        <v>2</v>
      </c>
      <c r="O101" s="13">
        <f t="shared" si="6"/>
        <v>5</v>
      </c>
      <c r="P101" s="3">
        <f t="shared" si="3"/>
        <v>45</v>
      </c>
      <c r="Q101" s="4"/>
      <c r="R101" s="33">
        <f>COUNTIFS($B$2:$B$97,"=shall",R$2:R$97,"*")</f>
        <v>45</v>
      </c>
    </row>
    <row r="102" s="34" customFormat="1">
      <c r="A102" s="37" t="s">
        <v>136</v>
      </c>
      <c r="B102" s="37">
        <f>COUNTIF($B$2:$B$97,"should")</f>
        <v>0</v>
      </c>
      <c r="C102" s="38">
        <f t="shared" ref="C102:O102" si="7">SUMIF($B$2:$B$97,"should",C$2:C$97)</f>
        <v>0</v>
      </c>
      <c r="D102" s="38">
        <f t="shared" si="7"/>
        <v>0</v>
      </c>
      <c r="E102" s="38">
        <f t="shared" si="7"/>
        <v>0</v>
      </c>
      <c r="F102" s="38">
        <f t="shared" si="7"/>
        <v>0</v>
      </c>
      <c r="G102" s="38">
        <f t="shared" si="7"/>
        <v>0</v>
      </c>
      <c r="H102" s="38">
        <f t="shared" si="7"/>
        <v>0</v>
      </c>
      <c r="I102" s="38">
        <f t="shared" si="7"/>
        <v>0</v>
      </c>
      <c r="J102" s="38">
        <f t="shared" si="7"/>
        <v>0</v>
      </c>
      <c r="K102" s="38">
        <f t="shared" si="7"/>
        <v>0</v>
      </c>
      <c r="L102" s="38">
        <f t="shared" si="7"/>
        <v>0</v>
      </c>
      <c r="M102" s="38">
        <f t="shared" si="7"/>
        <v>0</v>
      </c>
      <c r="N102" s="38">
        <f t="shared" si="7"/>
        <v>0</v>
      </c>
      <c r="O102" s="27">
        <f t="shared" si="7"/>
        <v>0</v>
      </c>
      <c r="P102" s="28">
        <f t="shared" si="3"/>
        <v>0</v>
      </c>
      <c r="Q102" s="29"/>
      <c r="R102" s="39">
        <v>0</v>
      </c>
    </row>
    <row r="103">
      <c r="A103" s="12" t="s">
        <v>137</v>
      </c>
      <c r="B103" s="12">
        <f t="shared" ref="B103:G103" si="8">SUM(B98:B102)</f>
        <v>94</v>
      </c>
      <c r="C103" s="1">
        <f t="shared" si="8"/>
        <v>7</v>
      </c>
      <c r="D103" s="1">
        <f t="shared" si="8"/>
        <v>8</v>
      </c>
      <c r="E103" s="1">
        <f t="shared" si="8"/>
        <v>8</v>
      </c>
      <c r="F103" s="1">
        <f t="shared" si="8"/>
        <v>1</v>
      </c>
      <c r="G103" s="1">
        <f t="shared" si="8"/>
        <v>13</v>
      </c>
      <c r="H103" s="1">
        <f t="shared" ref="H103:O103" si="9">SUM(H98:H102)</f>
        <v>9</v>
      </c>
      <c r="I103" s="1">
        <f>SUM(I98:I102)</f>
        <v>4</v>
      </c>
      <c r="J103" s="1">
        <f>SUM(J98:J102)</f>
        <v>5</v>
      </c>
      <c r="K103" s="1">
        <f>SUM(K98:K102)</f>
        <v>5</v>
      </c>
      <c r="L103" s="1">
        <f>SUM(L98:L102)</f>
        <v>16</v>
      </c>
      <c r="M103" s="1">
        <f>SUM(M98:M102)</f>
        <v>11</v>
      </c>
      <c r="N103" s="1">
        <f t="shared" si="9"/>
        <v>2</v>
      </c>
      <c r="O103" s="13">
        <f t="shared" si="9"/>
        <v>5</v>
      </c>
      <c r="P103" s="3">
        <f t="shared" si="3"/>
        <v>94</v>
      </c>
      <c r="R103" s="33">
        <f>SUM(R98:R102)</f>
        <v>94</v>
      </c>
    </row>
    <row r="104">
      <c r="A104" s="12" t="s">
        <v>138</v>
      </c>
      <c r="B104" s="12">
        <f>B103-B100-B102</f>
        <v>94</v>
      </c>
      <c r="C104" s="1">
        <f t="shared" ref="C104:O104" si="10">C$98+C$99+C101</f>
        <v>7</v>
      </c>
      <c r="D104" s="1">
        <f t="shared" si="10"/>
        <v>8</v>
      </c>
      <c r="E104" s="1">
        <f t="shared" si="10"/>
        <v>8</v>
      </c>
      <c r="F104" s="1">
        <f t="shared" si="10"/>
        <v>1</v>
      </c>
      <c r="G104" s="1">
        <f t="shared" si="10"/>
        <v>13</v>
      </c>
      <c r="H104" s="1">
        <f t="shared" si="10"/>
        <v>9</v>
      </c>
      <c r="I104" s="1">
        <f t="shared" si="10"/>
        <v>4</v>
      </c>
      <c r="J104" s="1">
        <f t="shared" si="10"/>
        <v>5</v>
      </c>
      <c r="K104" s="1">
        <f t="shared" si="10"/>
        <v>5</v>
      </c>
      <c r="L104" s="1">
        <f t="shared" si="10"/>
        <v>16</v>
      </c>
      <c r="M104" s="1">
        <f t="shared" si="10"/>
        <v>11</v>
      </c>
      <c r="N104" s="1">
        <f t="shared" si="10"/>
        <v>2</v>
      </c>
      <c r="O104" s="13">
        <f t="shared" si="10"/>
        <v>5</v>
      </c>
      <c r="P104" s="3">
        <f t="shared" si="3"/>
        <v>94</v>
      </c>
      <c r="R104" s="33">
        <f>R98+R99+R101</f>
        <v>94</v>
      </c>
    </row>
    <row r="106">
      <c r="R106" t="s">
        <v>139</v>
      </c>
    </row>
    <row r="107">
      <c r="R107" s="14">
        <f>COUNTIF(R3:R96,"*")</f>
        <v>94</v>
      </c>
    </row>
    <row r="109">
      <c r="R109" s="40" t="s">
        <v>140</v>
      </c>
    </row>
    <row r="110">
      <c r="R110" s="40">
        <f>COUNTIF(R3:R96,"nicht abgedeckt")</f>
        <v>42</v>
      </c>
    </row>
    <row r="112">
      <c r="R112" s="41" t="s">
        <v>141</v>
      </c>
    </row>
    <row r="113">
      <c r="R113" s="41">
        <f>COUNTIF(R5:R98,"*manuell*")</f>
        <v>38</v>
      </c>
    </row>
    <row r="115">
      <c r="R115" s="42" t="s">
        <v>142</v>
      </c>
    </row>
    <row r="116">
      <c r="R116" s="42">
        <f>(R107-R110-R113)</f>
        <v>14</v>
      </c>
    </row>
    <row r="118">
      <c r="R118" s="14" t="s">
        <v>143</v>
      </c>
    </row>
    <row r="119">
      <c r="R119" s="14">
        <f>COUNTIF(R5:R98,"*teilweise*")+COUNTIF(R5:R98,"*Vorhandensein*")</f>
        <v>6</v>
      </c>
    </row>
  </sheetData>
  <autoFilter ref="A1:R96"/>
  <printOptions headings="0" gridLines="0"/>
  <pageMargins left="0.69999999999999996" right="0.69999999999999996" top="0.78740157500000008" bottom="0.78740157500000008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00250062-009D-49B7-B36E-001700E00040}">
            <xm:f>"nicht abgedeckt"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R3</xm:sqref>
        </x14:conditionalFormatting>
        <x14:conditionalFormatting xmlns:xm="http://schemas.microsoft.com/office/excel/2006/main">
          <x14:cfRule type="cellIs" priority="2" operator="equal" id="{004C00CA-00E2-4B68-8255-00020099001A}">
            <xm:f>"nicht abgedeckt"</xm:f>
            <x14:dxf>
              <font>
                <color theme="0"/>
              </font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R3:R96</xm:sqref>
        </x14:conditionalFormatting>
        <x14:conditionalFormatting xmlns:xm="http://schemas.microsoft.com/office/excel/2006/main">
          <x14:cfRule type="cellIs" priority="1" operator="equal" id="{004B00CC-003D-47B8-BC1F-001D00B3006C}">
            <xm:f>"manuell"</xm:f>
            <x14:dxf>
              <font>
                <color theme="1"/>
              </font>
              <fill>
                <patternFill patternType="solid">
                  <fgColor theme="7" tint="0.59996337778862885"/>
                  <bgColor theme="7" tint="0.59996337778862885"/>
                </patternFill>
              </fill>
            </x14:dxf>
          </x14:cfRule>
          <xm:sqref>R3:R96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onlyoffice/7.3.2.8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Gottfried Zimmermann</dc:creator>
  <cp:lastModifiedBy>pirmin.gersbacher</cp:lastModifiedBy>
  <cp:revision>1</cp:revision>
  <dcterms:created xsi:type="dcterms:W3CDTF">2015-06-05T18:19:34Z</dcterms:created>
  <dcterms:modified xsi:type="dcterms:W3CDTF">2023-03-07T09:43:24Z</dcterms:modified>
</cp:coreProperties>
</file>